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P:\Financijsko-računovodstvena služba\FINANCIJE PODACI\2025\Rebalans\Rebalans u 12.2025\poslano na vijeće\"/>
    </mc:Choice>
  </mc:AlternateContent>
  <xr:revisionPtr revIDLastSave="0" documentId="13_ncr:1_{445AB437-A3FD-4D77-9C23-1729AD5DE73D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OSEBNI DIO REBALANSA FP 2025.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7" l="1"/>
  <c r="E82" i="7" l="1"/>
  <c r="E96" i="7" l="1"/>
  <c r="E92" i="7" s="1"/>
  <c r="D64" i="7"/>
  <c r="E64" i="7"/>
  <c r="D94" i="7"/>
  <c r="D93" i="7"/>
  <c r="D92" i="7" s="1"/>
  <c r="E62" i="7"/>
  <c r="E60" i="7"/>
  <c r="E58" i="7"/>
  <c r="E57" i="7"/>
  <c r="C56" i="7"/>
  <c r="C7" i="7" s="1"/>
  <c r="E45" i="7"/>
  <c r="E6" i="7" s="1"/>
  <c r="C45" i="7"/>
  <c r="C6" i="7"/>
  <c r="D8" i="7"/>
  <c r="E8" i="7"/>
  <c r="C8" i="7"/>
  <c r="D98" i="7"/>
  <c r="E98" i="7"/>
  <c r="C98" i="7"/>
  <c r="E100" i="7"/>
  <c r="E67" i="7"/>
  <c r="E66" i="7"/>
  <c r="C66" i="7"/>
  <c r="C5" i="7"/>
  <c r="D82" i="7"/>
  <c r="D80" i="7" s="1"/>
  <c r="D5" i="7" s="1"/>
  <c r="D84" i="7"/>
  <c r="D83" i="7"/>
  <c r="D81" i="7"/>
  <c r="E56" i="7" l="1"/>
  <c r="E7" i="7"/>
  <c r="E80" i="7"/>
  <c r="E5" i="7" s="1"/>
  <c r="C4" i="7" l="1"/>
  <c r="D74" i="7"/>
  <c r="D4" i="7" s="1"/>
  <c r="C74" i="7"/>
  <c r="E76" i="7"/>
  <c r="E74" i="7" s="1"/>
  <c r="E4" i="7" s="1"/>
  <c r="E77" i="7"/>
  <c r="E78" i="7"/>
  <c r="E79" i="7"/>
  <c r="E75" i="7"/>
  <c r="D17" i="7" l="1"/>
  <c r="D18" i="7"/>
  <c r="C92" i="7" l="1"/>
  <c r="C80" i="7"/>
  <c r="C3" i="7"/>
  <c r="D20" i="7" l="1"/>
  <c r="E20" i="7"/>
  <c r="D23" i="7"/>
  <c r="E23" i="7"/>
  <c r="C23" i="7"/>
  <c r="C20" i="7"/>
  <c r="C15" i="7"/>
  <c r="D26" i="7"/>
  <c r="E27" i="7"/>
  <c r="E28" i="7"/>
  <c r="E29" i="7"/>
  <c r="E30" i="7"/>
  <c r="E31" i="7"/>
  <c r="E32" i="7"/>
  <c r="E33" i="7"/>
  <c r="D119" i="7" l="1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73" i="7"/>
  <c r="D72" i="7"/>
  <c r="D70" i="7"/>
  <c r="D69" i="7"/>
  <c r="D65" i="7"/>
  <c r="D62" i="7"/>
  <c r="D61" i="7"/>
  <c r="D60" i="7"/>
  <c r="D59" i="7"/>
  <c r="D58" i="7"/>
  <c r="D57" i="7"/>
  <c r="D55" i="7"/>
  <c r="D54" i="7"/>
  <c r="D53" i="7"/>
  <c r="D52" i="7"/>
  <c r="D51" i="7"/>
  <c r="D50" i="7"/>
  <c r="D49" i="7"/>
  <c r="D47" i="7"/>
  <c r="D45" i="7" s="1"/>
  <c r="D46" i="7"/>
  <c r="D6" i="7"/>
  <c r="D44" i="7"/>
  <c r="D43" i="7"/>
  <c r="D42" i="7"/>
  <c r="D41" i="7"/>
  <c r="D40" i="7"/>
  <c r="D39" i="7"/>
  <c r="D38" i="7"/>
  <c r="D37" i="7"/>
  <c r="D36" i="7"/>
  <c r="D35" i="7"/>
  <c r="D34" i="7"/>
  <c r="D25" i="7"/>
  <c r="D24" i="7"/>
  <c r="D21" i="7"/>
  <c r="D19" i="7"/>
  <c r="D16" i="7"/>
  <c r="D15" i="7"/>
  <c r="D3" i="7" s="1"/>
  <c r="E15" i="7"/>
  <c r="E3" i="7" s="1"/>
  <c r="D56" i="7" l="1"/>
  <c r="D7" i="7" s="1"/>
</calcChain>
</file>

<file path=xl/sharedStrings.xml><?xml version="1.0" encoding="utf-8"?>
<sst xmlns="http://schemas.openxmlformats.org/spreadsheetml/2006/main" count="215" uniqueCount="57">
  <si>
    <t>Opći prihodi i primici</t>
  </si>
  <si>
    <t>A621004</t>
  </si>
  <si>
    <t>REDOVNA DJELATNOST SVEUČILIŠTA U SPLITU</t>
  </si>
  <si>
    <t>Sredstva učešća za pomoći</t>
  </si>
  <si>
    <t>A621181</t>
  </si>
  <si>
    <t>PRAVOMOĆNE SUDSKE PRESUDE</t>
  </si>
  <si>
    <t>A622122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</si>
  <si>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</si>
  <si>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</si>
  <si>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</si>
  <si>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</si>
  <si>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</si>
  <si>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</si>
  <si>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</si>
  <si>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</si>
  <si>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</si>
  <si>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A679077</t>
  </si>
  <si>
    <t>EU PROJEKTI SVEUČILIŠTA U SPLITU (IZ EVIDENCIJSKIH PRIHODA)</t>
  </si>
  <si>
    <t>A679091</t>
  </si>
  <si>
    <t>REDOVNA DJELATNOST SVEUČILIŠTA U SPLITU (IZ EVIDENCIJSKIH PRIHODA)</t>
  </si>
  <si>
    <t>Mehanizam za oporavak i otpornost</t>
  </si>
  <si>
    <t>OP UČINKOVITI LJUDSKI POTENCIJALI 2014.-2020., PRIORITET 3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</si>
  <si>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</si>
  <si>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</si>
  <si>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</si>
  <si>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</si>
  <si>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</si>
  <si>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</si>
  <si>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</si>
  <si>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</si>
  <si>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</si>
  <si>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</si>
  <si>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</si>
  <si>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</si>
  <si>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</si>
  <si>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</si>
  <si>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</si>
  <si>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</si>
  <si>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</si>
  <si>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</si>
  <si>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</si>
  <si>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</si>
  <si>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</si>
  <si>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</si>
  <si>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</si>
  <si>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61</t>
  </si>
  <si>
    <t xml:space="preserve">BROJČANA OZNAKA PRORAČUNSKOG KORISNIKA </t>
  </si>
  <si>
    <t xml:space="preserve">NAZIV PRORAČUNSKOG KORISNIKA </t>
  </si>
  <si>
    <t>Europski socijalni fond</t>
  </si>
  <si>
    <t>MEDICINSKI FAKULTET SVEUČILIŠTA U SPLITU</t>
  </si>
  <si>
    <t>A679106</t>
  </si>
  <si>
    <t>12</t>
  </si>
  <si>
    <t>561</t>
  </si>
  <si>
    <t>Europski fond za regionalni razvoj (EFRR</t>
  </si>
  <si>
    <t>Povećanje/Smanjenje</t>
  </si>
  <si>
    <t xml:space="preserve">PLAN ZA 2025. </t>
  </si>
  <si>
    <t>NOVI PLAN ZA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</si>
</sst>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sz val="8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36">
    <xf numFmtId="0" fontId="0" fillId="0" borderId="0" xfId="0"/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0" fontId="12" fillId="27" borderId="4" xfId="49" quotePrefix="1" applyFill="1" applyAlignment="1">
      <alignment horizontal="left" vertical="center" indent="5"/>
    </xf>
    <xf numFmtId="0" fontId="12" fillId="27" borderId="4" xfId="49" quotePrefix="1" applyFill="1">
      <alignment horizontal="left" vertical="center" indent="1"/>
    </xf>
    <xf numFmtId="3" fontId="12" fillId="27" borderId="4" xfId="50" applyNumberFormat="1" applyFill="1">
      <alignment horizontal="right" vertical="center"/>
    </xf>
    <xf numFmtId="0" fontId="12" fillId="28" borderId="4" xfId="49" quotePrefix="1" applyFill="1" applyAlignment="1">
      <alignment horizontal="left" vertical="center" indent="7"/>
    </xf>
    <xf numFmtId="0" fontId="12" fillId="28" borderId="4" xfId="49" quotePrefix="1" applyFill="1" applyAlignment="1">
      <alignment horizontal="center" vertical="center"/>
    </xf>
    <xf numFmtId="0" fontId="14" fillId="0" borderId="4" xfId="49" quotePrefix="1" applyFont="1" applyFill="1">
      <alignment horizontal="left" vertical="center" indent="1"/>
    </xf>
    <xf numFmtId="3" fontId="13" fillId="0" borderId="3" xfId="0" quotePrefix="1" applyNumberFormat="1" applyFont="1" applyFill="1" applyBorder="1" applyAlignment="1">
      <alignment horizontal="right" vertical="center" wrapText="1"/>
    </xf>
    <xf numFmtId="3" fontId="12" fillId="0" borderId="4" xfId="49" quotePrefix="1" applyNumberFormat="1" applyFill="1" applyAlignment="1">
      <alignment horizontal="right" vertical="center" indent="1"/>
    </xf>
    <xf numFmtId="3" fontId="2" fillId="0" borderId="0" xfId="6" quotePrefix="1" applyNumberFormat="1" applyFill="1" applyBorder="1" applyAlignment="1">
      <alignment horizontal="right" vertical="center" indent="1"/>
    </xf>
    <xf numFmtId="3" fontId="12" fillId="27" borderId="4" xfId="49" quotePrefix="1" applyNumberFormat="1" applyFill="1" applyAlignment="1">
      <alignment horizontal="right" vertical="center" indent="1"/>
    </xf>
    <xf numFmtId="3" fontId="0" fillId="0" borderId="0" xfId="0" applyNumberFormat="1" applyFill="1" applyAlignment="1">
      <alignment horizontal="right"/>
    </xf>
    <xf numFmtId="3" fontId="12" fillId="29" borderId="4" xfId="50" applyNumberFormat="1" applyFill="1">
      <alignment horizontal="right" vertical="center"/>
    </xf>
    <xf numFmtId="3" fontId="12" fillId="29" borderId="4" xfId="49" quotePrefix="1" applyNumberFormat="1" applyFill="1" applyAlignment="1">
      <alignment horizontal="right" vertical="center" indent="1"/>
    </xf>
    <xf numFmtId="3" fontId="12" fillId="29" borderId="4" xfId="49" quotePrefix="1" applyNumberFormat="1" applyFill="1" applyBorder="1" applyAlignment="1">
      <alignment horizontal="right" vertical="center" indent="1"/>
    </xf>
    <xf numFmtId="3" fontId="12" fillId="29" borderId="4" xfId="50" applyNumberFormat="1" applyFill="1" applyBorder="1">
      <alignment horizontal="right" vertical="center"/>
    </xf>
    <xf numFmtId="3" fontId="12" fillId="29" borderId="5" xfId="49" quotePrefix="1" applyNumberFormat="1" applyFill="1" applyBorder="1" applyAlignment="1">
      <alignment horizontal="right" vertical="center" indent="1"/>
    </xf>
    <xf numFmtId="3" fontId="12" fillId="29" borderId="5" xfId="50" applyNumberFormat="1" applyFill="1" applyBorder="1">
      <alignment horizontal="right" vertical="center"/>
    </xf>
    <xf numFmtId="3" fontId="12" fillId="0" borderId="4" xfId="49" quotePrefix="1" applyNumberFormat="1" applyFill="1" applyAlignment="1">
      <alignment vertical="center"/>
    </xf>
    <xf numFmtId="3" fontId="12" fillId="29" borderId="4" xfId="49" quotePrefix="1" applyNumberFormat="1" applyFill="1" applyAlignment="1">
      <alignment vertical="center"/>
    </xf>
    <xf numFmtId="3" fontId="12" fillId="29" borderId="4" xfId="50" applyNumberFormat="1" applyFill="1" applyAlignment="1">
      <alignment vertical="center"/>
    </xf>
    <xf numFmtId="3" fontId="12" fillId="29" borderId="4" xfId="50" applyNumberFormat="1" applyFill="1" applyAlignment="1">
      <alignment horizontal="right" vertical="center"/>
    </xf>
    <xf numFmtId="3" fontId="12" fillId="29" borderId="4" xfId="49" quotePrefix="1" applyNumberFormat="1" applyFill="1" applyAlignment="1">
      <alignment horizontal="right" vertical="center"/>
    </xf>
  </cellXfs>
  <cellStyles count="51">
    <cellStyle name="Normal" xfId="0" builtinId="0"/>
    <cellStyle name="Normal 2" xfId="3" xr:uid="{00000000-0005-0000-0000-000000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19"/>
  <sheetViews>
    <sheetView tabSelected="1" zoomScale="130" zoomScaleNormal="13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C11" sqref="C11"/>
    </sheetView>
  </sheetViews>
  <sheetFormatPr defaultRowHeight="15" x14ac:dyDescent="0.25"/>
  <cols>
    <col min="1" max="1" width="17.28515625" style="5" customWidth="1"/>
    <col min="2" max="2" width="41.140625" style="5" customWidth="1"/>
    <col min="3" max="3" width="18" style="24" customWidth="1"/>
    <col min="4" max="4" width="20.140625" style="5" customWidth="1"/>
    <col min="5" max="5" width="16.28515625" style="5" customWidth="1"/>
    <col min="6" max="16384" width="9.140625" style="5"/>
  </cols>
  <sheetData>
    <row r="2" spans="1:5" ht="51" x14ac:dyDescent="0.25">
      <c r="A2" s="4" t="s">
        <v>46</v>
      </c>
      <c r="B2" s="4" t="s">
        <v>47</v>
      </c>
      <c r="C2" s="20" t="s">
        <v>55</v>
      </c>
      <c r="D2" s="4" t="s">
        <v>54</v>
      </c>
      <c r="E2" s="4" t="s">
        <v>56</v>
      </c>
    </row>
    <row r="3" spans="1:5" x14ac:dyDescent="0.25">
      <c r="A3" s="2">
        <v>11</v>
      </c>
      <c r="B3" s="1" t="s">
        <v>0</v>
      </c>
      <c r="C3" s="25">
        <f>+C15+C20+C23</f>
        <v>7596041</v>
      </c>
      <c r="D3" s="25">
        <f>+D15+D20+D23</f>
        <v>167545.96999999974</v>
      </c>
      <c r="E3" s="25">
        <f>+E15+E20+E23</f>
        <v>7763586.9699999997</v>
      </c>
    </row>
    <row r="4" spans="1:5" x14ac:dyDescent="0.25">
      <c r="A4" s="2">
        <v>31</v>
      </c>
      <c r="B4" s="1" t="s">
        <v>15</v>
      </c>
      <c r="C4" s="25">
        <f>+C74</f>
        <v>330816</v>
      </c>
      <c r="D4" s="25">
        <f t="shared" ref="D4:E4" si="0">+D74</f>
        <v>-87200</v>
      </c>
      <c r="E4" s="25">
        <f t="shared" si="0"/>
        <v>243616</v>
      </c>
    </row>
    <row r="5" spans="1:5" x14ac:dyDescent="0.25">
      <c r="A5" s="2">
        <v>43</v>
      </c>
      <c r="B5" s="1" t="s">
        <v>9</v>
      </c>
      <c r="C5" s="25">
        <f>+C80</f>
        <v>3989044</v>
      </c>
      <c r="D5" s="25">
        <f t="shared" ref="D5:E5" si="1">+D80</f>
        <v>-68819</v>
      </c>
      <c r="E5" s="25">
        <f t="shared" si="1"/>
        <v>3920225</v>
      </c>
    </row>
    <row r="6" spans="1:5" x14ac:dyDescent="0.25">
      <c r="A6" s="2">
        <v>51</v>
      </c>
      <c r="B6" s="1" t="s">
        <v>11</v>
      </c>
      <c r="C6" s="25">
        <f>+C45+C87</f>
        <v>5012603</v>
      </c>
      <c r="D6" s="25">
        <f t="shared" ref="D6:E6" si="2">+D45+D87</f>
        <v>768741</v>
      </c>
      <c r="E6" s="25">
        <f t="shared" si="2"/>
        <v>5781344</v>
      </c>
    </row>
    <row r="7" spans="1:5" x14ac:dyDescent="0.25">
      <c r="A7" s="2">
        <v>52</v>
      </c>
      <c r="B7" s="1" t="s">
        <v>12</v>
      </c>
      <c r="C7" s="25">
        <f>+C56+C92</f>
        <v>738875</v>
      </c>
      <c r="D7" s="25">
        <f t="shared" ref="D7:E7" si="3">+D56+D92</f>
        <v>289412</v>
      </c>
      <c r="E7" s="25">
        <f t="shared" si="3"/>
        <v>1028287</v>
      </c>
    </row>
    <row r="8" spans="1:5" x14ac:dyDescent="0.25">
      <c r="A8" s="2">
        <v>61</v>
      </c>
      <c r="B8" s="1" t="s">
        <v>13</v>
      </c>
      <c r="C8" s="25">
        <f>+C66+C98</f>
        <v>92724</v>
      </c>
      <c r="D8" s="25">
        <f t="shared" ref="D8:E8" si="4">+D66+D98</f>
        <v>-30000</v>
      </c>
      <c r="E8" s="25">
        <f t="shared" si="4"/>
        <v>62724</v>
      </c>
    </row>
    <row r="9" spans="1:5" x14ac:dyDescent="0.25">
      <c r="A9" s="2">
        <v>12</v>
      </c>
      <c r="B9" s="1" t="s">
        <v>3</v>
      </c>
      <c r="C9" s="26">
        <v>0</v>
      </c>
      <c r="D9" s="26"/>
      <c r="E9" s="25"/>
    </row>
    <row r="10" spans="1:5" x14ac:dyDescent="0.25">
      <c r="A10" s="2">
        <v>561</v>
      </c>
      <c r="B10" s="1" t="s">
        <v>48</v>
      </c>
      <c r="C10" s="26">
        <v>0</v>
      </c>
      <c r="D10" s="26"/>
      <c r="E10" s="25"/>
    </row>
    <row r="11" spans="1:5" x14ac:dyDescent="0.25">
      <c r="A11" s="2">
        <v>581</v>
      </c>
      <c r="B11" s="1" t="s">
        <v>20</v>
      </c>
      <c r="C11" s="26">
        <v>0</v>
      </c>
      <c r="D11" s="26"/>
      <c r="E11" s="25"/>
    </row>
    <row r="12" spans="1:5" x14ac:dyDescent="0.25">
      <c r="A12" s="10">
        <v>5761</v>
      </c>
      <c r="B12" s="11" t="s">
        <v>23</v>
      </c>
      <c r="C12" s="27"/>
      <c r="D12" s="26"/>
      <c r="E12" s="28"/>
    </row>
    <row r="13" spans="1:5" x14ac:dyDescent="0.25">
      <c r="A13" s="12">
        <v>563</v>
      </c>
      <c r="B13" s="13" t="s">
        <v>22</v>
      </c>
      <c r="C13" s="29"/>
      <c r="D13" s="26"/>
      <c r="E13" s="30"/>
    </row>
    <row r="14" spans="1:5" x14ac:dyDescent="0.25">
      <c r="A14" s="7">
        <v>22451</v>
      </c>
      <c r="B14" s="8" t="s">
        <v>49</v>
      </c>
      <c r="C14" s="22"/>
      <c r="D14" s="21"/>
      <c r="E14" s="9"/>
    </row>
    <row r="15" spans="1:5" x14ac:dyDescent="0.25">
      <c r="A15" s="14" t="s">
        <v>1</v>
      </c>
      <c r="B15" s="15" t="s">
        <v>2</v>
      </c>
      <c r="C15" s="23">
        <f>SUM(C16:C19)</f>
        <v>6562935</v>
      </c>
      <c r="D15" s="23">
        <f t="shared" ref="D15" si="5">SUM(D16:D19)</f>
        <v>115599.96999999974</v>
      </c>
      <c r="E15" s="23">
        <f>SUM(E16:E19)</f>
        <v>6678534.9699999997</v>
      </c>
    </row>
    <row r="16" spans="1:5" x14ac:dyDescent="0.25">
      <c r="A16" s="17" t="s">
        <v>33</v>
      </c>
      <c r="B16" s="1" t="s">
        <v>0</v>
      </c>
      <c r="C16" s="21"/>
      <c r="D16" s="21">
        <f t="shared" ref="D16:D65" si="6">(E16-C16)</f>
        <v>0</v>
      </c>
      <c r="E16" s="3"/>
    </row>
    <row r="17" spans="1:5" x14ac:dyDescent="0.25">
      <c r="A17" s="6" t="s">
        <v>14</v>
      </c>
      <c r="B17" s="1" t="s">
        <v>35</v>
      </c>
      <c r="C17" s="25">
        <v>6487014</v>
      </c>
      <c r="D17" s="26">
        <f>+E17-C17</f>
        <v>139326.96999999974</v>
      </c>
      <c r="E17" s="25">
        <f>6636534.7-52193.73+42000</f>
        <v>6626340.9699999997</v>
      </c>
    </row>
    <row r="18" spans="1:5" x14ac:dyDescent="0.25">
      <c r="A18" s="6" t="s">
        <v>24</v>
      </c>
      <c r="B18" s="1" t="s">
        <v>34</v>
      </c>
      <c r="C18" s="25">
        <v>75921</v>
      </c>
      <c r="D18" s="26">
        <f>+E18-C18</f>
        <v>-23727</v>
      </c>
      <c r="E18" s="25">
        <v>52194</v>
      </c>
    </row>
    <row r="19" spans="1:5" x14ac:dyDescent="0.25">
      <c r="A19" s="6" t="s">
        <v>29</v>
      </c>
      <c r="B19" s="1" t="s">
        <v>41</v>
      </c>
      <c r="C19" s="26"/>
      <c r="D19" s="26">
        <f t="shared" si="6"/>
        <v>0</v>
      </c>
      <c r="E19" s="25"/>
    </row>
    <row r="20" spans="1:5" x14ac:dyDescent="0.25">
      <c r="A20" s="14" t="s">
        <v>4</v>
      </c>
      <c r="B20" s="15" t="s">
        <v>5</v>
      </c>
      <c r="C20" s="23">
        <f>SUM(C21:C22)</f>
        <v>80117</v>
      </c>
      <c r="D20" s="23">
        <f t="shared" ref="D20:E20" si="7">SUM(D21:D22)</f>
        <v>-80117</v>
      </c>
      <c r="E20" s="23">
        <f t="shared" si="7"/>
        <v>0</v>
      </c>
    </row>
    <row r="21" spans="1:5" x14ac:dyDescent="0.25">
      <c r="A21" s="17" t="s">
        <v>33</v>
      </c>
      <c r="B21" s="1" t="s">
        <v>0</v>
      </c>
      <c r="C21" s="21"/>
      <c r="D21" s="26">
        <f t="shared" si="6"/>
        <v>0</v>
      </c>
      <c r="E21" s="25"/>
    </row>
    <row r="22" spans="1:5" x14ac:dyDescent="0.25">
      <c r="A22" s="6" t="s">
        <v>14</v>
      </c>
      <c r="B22" s="1" t="s">
        <v>35</v>
      </c>
      <c r="C22" s="3">
        <v>80117</v>
      </c>
      <c r="D22" s="26">
        <v>-80117</v>
      </c>
      <c r="E22" s="25">
        <v>0</v>
      </c>
    </row>
    <row r="23" spans="1:5" x14ac:dyDescent="0.25">
      <c r="A23" s="14" t="s">
        <v>6</v>
      </c>
      <c r="B23" s="15" t="s">
        <v>7</v>
      </c>
      <c r="C23" s="23">
        <f>SUM(C24:C33)</f>
        <v>952989</v>
      </c>
      <c r="D23" s="23">
        <f t="shared" ref="D23:E23" si="8">SUM(D24:D33)</f>
        <v>132063</v>
      </c>
      <c r="E23" s="23">
        <f t="shared" si="8"/>
        <v>1085052</v>
      </c>
    </row>
    <row r="24" spans="1:5" x14ac:dyDescent="0.25">
      <c r="A24" s="17" t="s">
        <v>33</v>
      </c>
      <c r="B24" s="1" t="s">
        <v>0</v>
      </c>
      <c r="C24" s="21"/>
      <c r="D24" s="21">
        <f t="shared" si="6"/>
        <v>0</v>
      </c>
      <c r="E24" s="3"/>
    </row>
    <row r="25" spans="1:5" x14ac:dyDescent="0.25">
      <c r="A25" s="6" t="s">
        <v>14</v>
      </c>
      <c r="B25" s="1" t="s">
        <v>35</v>
      </c>
      <c r="C25" s="21"/>
      <c r="D25" s="21">
        <f t="shared" si="6"/>
        <v>0</v>
      </c>
      <c r="E25" s="3"/>
    </row>
    <row r="26" spans="1:5" x14ac:dyDescent="0.25">
      <c r="A26" s="6" t="s">
        <v>24</v>
      </c>
      <c r="B26" s="1" t="s">
        <v>34</v>
      </c>
      <c r="C26" s="25">
        <v>845839</v>
      </c>
      <c r="D26" s="26">
        <f>+E26-C26</f>
        <v>132063</v>
      </c>
      <c r="E26" s="25">
        <v>977902</v>
      </c>
    </row>
    <row r="27" spans="1:5" x14ac:dyDescent="0.25">
      <c r="A27" s="6" t="s">
        <v>25</v>
      </c>
      <c r="B27" s="1" t="s">
        <v>36</v>
      </c>
      <c r="C27" s="25">
        <v>125</v>
      </c>
      <c r="D27" s="26">
        <v>0</v>
      </c>
      <c r="E27" s="25">
        <f t="shared" ref="E27:E33" si="9">+C27+D27</f>
        <v>125</v>
      </c>
    </row>
    <row r="28" spans="1:5" x14ac:dyDescent="0.25">
      <c r="A28" s="6">
        <v>36</v>
      </c>
      <c r="B28" s="1" t="s">
        <v>40</v>
      </c>
      <c r="C28" s="25">
        <v>42729</v>
      </c>
      <c r="D28" s="26">
        <v>0</v>
      </c>
      <c r="E28" s="25">
        <f t="shared" si="9"/>
        <v>42729</v>
      </c>
    </row>
    <row r="29" spans="1:5" x14ac:dyDescent="0.25">
      <c r="A29" s="6" t="s">
        <v>26</v>
      </c>
      <c r="B29" s="1" t="s">
        <v>37</v>
      </c>
      <c r="C29" s="25"/>
      <c r="D29" s="26">
        <v>0</v>
      </c>
      <c r="E29" s="25">
        <f t="shared" si="9"/>
        <v>0</v>
      </c>
    </row>
    <row r="30" spans="1:5" x14ac:dyDescent="0.25">
      <c r="A30" s="6" t="s">
        <v>29</v>
      </c>
      <c r="B30" s="1" t="s">
        <v>41</v>
      </c>
      <c r="C30" s="25"/>
      <c r="D30" s="26">
        <v>0</v>
      </c>
      <c r="E30" s="25">
        <f t="shared" si="9"/>
        <v>0</v>
      </c>
    </row>
    <row r="31" spans="1:5" x14ac:dyDescent="0.25">
      <c r="A31" s="6" t="s">
        <v>27</v>
      </c>
      <c r="B31" s="1" t="s">
        <v>44</v>
      </c>
      <c r="C31" s="25"/>
      <c r="D31" s="26">
        <v>0</v>
      </c>
      <c r="E31" s="25">
        <f t="shared" si="9"/>
        <v>0</v>
      </c>
    </row>
    <row r="32" spans="1:5" x14ac:dyDescent="0.25">
      <c r="A32" s="6" t="s">
        <v>28</v>
      </c>
      <c r="B32" s="1" t="s">
        <v>38</v>
      </c>
      <c r="C32" s="25">
        <v>53046</v>
      </c>
      <c r="D32" s="26">
        <v>0</v>
      </c>
      <c r="E32" s="25">
        <f t="shared" si="9"/>
        <v>53046</v>
      </c>
    </row>
    <row r="33" spans="1:5" x14ac:dyDescent="0.25">
      <c r="A33" s="6" t="s">
        <v>30</v>
      </c>
      <c r="B33" s="1" t="s">
        <v>39</v>
      </c>
      <c r="C33" s="25">
        <v>11250</v>
      </c>
      <c r="D33" s="26">
        <v>0</v>
      </c>
      <c r="E33" s="25">
        <f t="shared" si="9"/>
        <v>11250</v>
      </c>
    </row>
    <row r="34" spans="1:5" x14ac:dyDescent="0.25">
      <c r="A34" s="14" t="s">
        <v>16</v>
      </c>
      <c r="B34" s="15" t="s">
        <v>17</v>
      </c>
      <c r="C34" s="23"/>
      <c r="D34" s="23">
        <f t="shared" si="6"/>
        <v>0</v>
      </c>
      <c r="E34" s="16"/>
    </row>
    <row r="35" spans="1:5" x14ac:dyDescent="0.25">
      <c r="A35" s="17" t="s">
        <v>14</v>
      </c>
      <c r="B35" s="1" t="s">
        <v>15</v>
      </c>
      <c r="C35" s="21"/>
      <c r="D35" s="21">
        <f t="shared" si="6"/>
        <v>0</v>
      </c>
      <c r="E35" s="3"/>
    </row>
    <row r="36" spans="1:5" x14ac:dyDescent="0.25">
      <c r="A36" s="6" t="s">
        <v>14</v>
      </c>
      <c r="B36" s="1" t="s">
        <v>35</v>
      </c>
      <c r="C36" s="21"/>
      <c r="D36" s="21">
        <f t="shared" si="6"/>
        <v>0</v>
      </c>
      <c r="E36" s="3"/>
    </row>
    <row r="37" spans="1:5" x14ac:dyDescent="0.25">
      <c r="A37" s="6" t="s">
        <v>24</v>
      </c>
      <c r="B37" s="1" t="s">
        <v>34</v>
      </c>
      <c r="C37" s="21"/>
      <c r="D37" s="21">
        <f t="shared" si="6"/>
        <v>0</v>
      </c>
      <c r="E37" s="3"/>
    </row>
    <row r="38" spans="1:5" x14ac:dyDescent="0.25">
      <c r="A38" s="6" t="s">
        <v>25</v>
      </c>
      <c r="B38" s="1" t="s">
        <v>36</v>
      </c>
      <c r="C38" s="21"/>
      <c r="D38" s="21">
        <f t="shared" si="6"/>
        <v>0</v>
      </c>
      <c r="E38" s="3"/>
    </row>
    <row r="39" spans="1:5" x14ac:dyDescent="0.25">
      <c r="A39" s="17" t="s">
        <v>8</v>
      </c>
      <c r="B39" s="1" t="s">
        <v>9</v>
      </c>
      <c r="C39" s="21"/>
      <c r="D39" s="21">
        <f t="shared" si="6"/>
        <v>0</v>
      </c>
      <c r="E39" s="3"/>
    </row>
    <row r="40" spans="1:5" x14ac:dyDescent="0.25">
      <c r="A40" s="6" t="s">
        <v>14</v>
      </c>
      <c r="B40" s="1" t="s">
        <v>35</v>
      </c>
      <c r="C40" s="21"/>
      <c r="D40" s="21">
        <f t="shared" si="6"/>
        <v>0</v>
      </c>
      <c r="E40" s="3"/>
    </row>
    <row r="41" spans="1:5" x14ac:dyDescent="0.25">
      <c r="A41" s="6" t="s">
        <v>24</v>
      </c>
      <c r="B41" s="1" t="s">
        <v>34</v>
      </c>
      <c r="C41" s="21"/>
      <c r="D41" s="21">
        <f t="shared" si="6"/>
        <v>0</v>
      </c>
      <c r="E41" s="3"/>
    </row>
    <row r="42" spans="1:5" x14ac:dyDescent="0.25">
      <c r="A42" s="6" t="s">
        <v>25</v>
      </c>
      <c r="B42" s="1" t="s">
        <v>36</v>
      </c>
      <c r="C42" s="21"/>
      <c r="D42" s="21">
        <f t="shared" si="6"/>
        <v>0</v>
      </c>
      <c r="E42" s="3"/>
    </row>
    <row r="43" spans="1:5" x14ac:dyDescent="0.25">
      <c r="A43" s="6" t="s">
        <v>26</v>
      </c>
      <c r="B43" s="1" t="s">
        <v>37</v>
      </c>
      <c r="C43" s="21"/>
      <c r="D43" s="21">
        <f t="shared" si="6"/>
        <v>0</v>
      </c>
      <c r="E43" s="3"/>
    </row>
    <row r="44" spans="1:5" x14ac:dyDescent="0.25">
      <c r="A44" s="6" t="s">
        <v>28</v>
      </c>
      <c r="B44" s="1" t="s">
        <v>38</v>
      </c>
      <c r="C44" s="26"/>
      <c r="D44" s="26">
        <f t="shared" si="6"/>
        <v>0</v>
      </c>
      <c r="E44" s="25"/>
    </row>
    <row r="45" spans="1:5" x14ac:dyDescent="0.25">
      <c r="A45" s="17" t="s">
        <v>10</v>
      </c>
      <c r="B45" s="1" t="s">
        <v>11</v>
      </c>
      <c r="C45" s="26">
        <f>SUM(C46:C55)</f>
        <v>5012603</v>
      </c>
      <c r="D45" s="26">
        <f t="shared" ref="D45:E45" si="10">SUM(D46:D55)</f>
        <v>768741</v>
      </c>
      <c r="E45" s="26">
        <f t="shared" si="10"/>
        <v>5781344</v>
      </c>
    </row>
    <row r="46" spans="1:5" x14ac:dyDescent="0.25">
      <c r="A46" s="6" t="s">
        <v>14</v>
      </c>
      <c r="B46" s="1" t="s">
        <v>35</v>
      </c>
      <c r="C46" s="25">
        <v>472741</v>
      </c>
      <c r="D46" s="26">
        <f t="shared" si="6"/>
        <v>-192741</v>
      </c>
      <c r="E46" s="25">
        <v>280000</v>
      </c>
    </row>
    <row r="47" spans="1:5" x14ac:dyDescent="0.25">
      <c r="A47" s="6" t="s">
        <v>24</v>
      </c>
      <c r="B47" s="1" t="s">
        <v>34</v>
      </c>
      <c r="C47" s="25">
        <v>59417</v>
      </c>
      <c r="D47" s="26">
        <f t="shared" si="6"/>
        <v>54583</v>
      </c>
      <c r="E47" s="25">
        <v>114000</v>
      </c>
    </row>
    <row r="48" spans="1:5" x14ac:dyDescent="0.25">
      <c r="A48" s="6" t="s">
        <v>25</v>
      </c>
      <c r="B48" s="1" t="s">
        <v>36</v>
      </c>
      <c r="C48" s="25"/>
      <c r="D48" s="26">
        <v>1500</v>
      </c>
      <c r="E48" s="25">
        <v>1500</v>
      </c>
    </row>
    <row r="49" spans="1:5" x14ac:dyDescent="0.25">
      <c r="A49" s="6" t="s">
        <v>32</v>
      </c>
      <c r="B49" s="1" t="s">
        <v>42</v>
      </c>
      <c r="C49" s="25">
        <v>1589880</v>
      </c>
      <c r="D49" s="26">
        <f t="shared" si="6"/>
        <v>68004</v>
      </c>
      <c r="E49" s="25">
        <v>1657884</v>
      </c>
    </row>
    <row r="50" spans="1:5" x14ac:dyDescent="0.25">
      <c r="A50" s="6" t="s">
        <v>31</v>
      </c>
      <c r="B50" s="1" t="s">
        <v>40</v>
      </c>
      <c r="C50" s="25">
        <v>1997790</v>
      </c>
      <c r="D50" s="26">
        <f t="shared" si="6"/>
        <v>636162</v>
      </c>
      <c r="E50" s="25">
        <v>2633952</v>
      </c>
    </row>
    <row r="51" spans="1:5" x14ac:dyDescent="0.25">
      <c r="A51" s="6" t="s">
        <v>26</v>
      </c>
      <c r="B51" s="1" t="s">
        <v>37</v>
      </c>
      <c r="C51" s="25"/>
      <c r="D51" s="26">
        <f t="shared" si="6"/>
        <v>0</v>
      </c>
      <c r="E51" s="25"/>
    </row>
    <row r="52" spans="1:5" x14ac:dyDescent="0.25">
      <c r="A52" s="6" t="s">
        <v>29</v>
      </c>
      <c r="B52" s="1" t="s">
        <v>41</v>
      </c>
      <c r="C52" s="25">
        <v>849775</v>
      </c>
      <c r="D52" s="26">
        <f t="shared" si="6"/>
        <v>201233</v>
      </c>
      <c r="E52" s="25">
        <v>1051008</v>
      </c>
    </row>
    <row r="53" spans="1:5" x14ac:dyDescent="0.25">
      <c r="A53" s="6" t="s">
        <v>27</v>
      </c>
      <c r="B53" s="1" t="s">
        <v>44</v>
      </c>
      <c r="C53" s="25"/>
      <c r="D53" s="26">
        <f t="shared" si="6"/>
        <v>0</v>
      </c>
      <c r="E53" s="25"/>
    </row>
    <row r="54" spans="1:5" x14ac:dyDescent="0.25">
      <c r="A54" s="6" t="s">
        <v>28</v>
      </c>
      <c r="B54" s="1" t="s">
        <v>38</v>
      </c>
      <c r="C54" s="25">
        <v>43000</v>
      </c>
      <c r="D54" s="26">
        <f t="shared" si="6"/>
        <v>0</v>
      </c>
      <c r="E54" s="25">
        <v>43000</v>
      </c>
    </row>
    <row r="55" spans="1:5" x14ac:dyDescent="0.25">
      <c r="A55" s="6" t="s">
        <v>30</v>
      </c>
      <c r="B55" s="1" t="s">
        <v>39</v>
      </c>
      <c r="C55" s="26"/>
      <c r="D55" s="26">
        <f t="shared" si="6"/>
        <v>0</v>
      </c>
      <c r="E55" s="25"/>
    </row>
    <row r="56" spans="1:5" x14ac:dyDescent="0.25">
      <c r="A56" s="17" t="s">
        <v>43</v>
      </c>
      <c r="B56" s="1" t="s">
        <v>12</v>
      </c>
      <c r="C56" s="35">
        <f>SUM(C57:C65)</f>
        <v>73992</v>
      </c>
      <c r="D56" s="35">
        <f t="shared" ref="D56:E56" si="11">SUM(D57:D65)</f>
        <v>15000</v>
      </c>
      <c r="E56" s="35">
        <f t="shared" si="11"/>
        <v>88992</v>
      </c>
    </row>
    <row r="57" spans="1:5" x14ac:dyDescent="0.25">
      <c r="A57" s="6" t="s">
        <v>14</v>
      </c>
      <c r="B57" s="1" t="s">
        <v>35</v>
      </c>
      <c r="C57" s="34">
        <v>29617</v>
      </c>
      <c r="D57" s="35">
        <f t="shared" si="6"/>
        <v>0</v>
      </c>
      <c r="E57" s="34">
        <f>+C57</f>
        <v>29617</v>
      </c>
    </row>
    <row r="58" spans="1:5" x14ac:dyDescent="0.25">
      <c r="A58" s="6" t="s">
        <v>24</v>
      </c>
      <c r="B58" s="1" t="s">
        <v>34</v>
      </c>
      <c r="C58" s="34">
        <v>5600</v>
      </c>
      <c r="D58" s="35">
        <f t="shared" si="6"/>
        <v>0</v>
      </c>
      <c r="E58" s="34">
        <f>+C58</f>
        <v>5600</v>
      </c>
    </row>
    <row r="59" spans="1:5" x14ac:dyDescent="0.25">
      <c r="A59" s="6" t="s">
        <v>25</v>
      </c>
      <c r="B59" s="1" t="s">
        <v>36</v>
      </c>
      <c r="C59" s="34"/>
      <c r="D59" s="35">
        <f t="shared" si="6"/>
        <v>0</v>
      </c>
      <c r="E59" s="34"/>
    </row>
    <row r="60" spans="1:5" x14ac:dyDescent="0.25">
      <c r="A60" s="6" t="s">
        <v>31</v>
      </c>
      <c r="B60" s="1" t="s">
        <v>40</v>
      </c>
      <c r="C60" s="34">
        <v>30325</v>
      </c>
      <c r="D60" s="35">
        <f t="shared" si="6"/>
        <v>0</v>
      </c>
      <c r="E60" s="34">
        <f>+C60</f>
        <v>30325</v>
      </c>
    </row>
    <row r="61" spans="1:5" x14ac:dyDescent="0.25">
      <c r="A61" s="6" t="s">
        <v>26</v>
      </c>
      <c r="B61" s="1" t="s">
        <v>37</v>
      </c>
      <c r="C61" s="34"/>
      <c r="D61" s="35">
        <f t="shared" si="6"/>
        <v>0</v>
      </c>
      <c r="E61" s="34"/>
    </row>
    <row r="62" spans="1:5" x14ac:dyDescent="0.25">
      <c r="A62" s="6" t="s">
        <v>29</v>
      </c>
      <c r="B62" s="1" t="s">
        <v>41</v>
      </c>
      <c r="C62" s="34">
        <v>4450</v>
      </c>
      <c r="D62" s="35">
        <f t="shared" si="6"/>
        <v>0</v>
      </c>
      <c r="E62" s="34">
        <f>+C62</f>
        <v>4450</v>
      </c>
    </row>
    <row r="63" spans="1:5" x14ac:dyDescent="0.25">
      <c r="A63" s="6" t="s">
        <v>27</v>
      </c>
      <c r="B63" s="1" t="s">
        <v>44</v>
      </c>
      <c r="C63" s="34"/>
      <c r="D63" s="35">
        <v>15000</v>
      </c>
      <c r="E63" s="34">
        <v>15000</v>
      </c>
    </row>
    <row r="64" spans="1:5" x14ac:dyDescent="0.25">
      <c r="A64" s="6" t="s">
        <v>28</v>
      </c>
      <c r="B64" s="1" t="s">
        <v>38</v>
      </c>
      <c r="C64" s="34">
        <v>4000</v>
      </c>
      <c r="D64" s="35">
        <f t="shared" si="6"/>
        <v>0</v>
      </c>
      <c r="E64" s="34">
        <f>+C64</f>
        <v>4000</v>
      </c>
    </row>
    <row r="65" spans="1:5" x14ac:dyDescent="0.25">
      <c r="A65" s="6" t="s">
        <v>30</v>
      </c>
      <c r="B65" s="1" t="s">
        <v>39</v>
      </c>
      <c r="C65" s="34"/>
      <c r="D65" s="35">
        <f t="shared" si="6"/>
        <v>0</v>
      </c>
      <c r="E65" s="34"/>
    </row>
    <row r="66" spans="1:5" x14ac:dyDescent="0.25">
      <c r="A66" s="17" t="s">
        <v>45</v>
      </c>
      <c r="B66" s="1" t="s">
        <v>13</v>
      </c>
      <c r="C66" s="35">
        <f>SUM(C67:C72)</f>
        <v>30732</v>
      </c>
      <c r="D66" s="35">
        <v>-10000</v>
      </c>
      <c r="E66" s="35">
        <f>+C66+D66</f>
        <v>20732</v>
      </c>
    </row>
    <row r="67" spans="1:5" ht="14.25" customHeight="1" x14ac:dyDescent="0.25">
      <c r="A67" s="6" t="s">
        <v>14</v>
      </c>
      <c r="B67" s="1" t="s">
        <v>35</v>
      </c>
      <c r="C67" s="34">
        <v>30732</v>
      </c>
      <c r="D67" s="35">
        <v>-10000</v>
      </c>
      <c r="E67" s="35">
        <f>+C67+D67</f>
        <v>20732</v>
      </c>
    </row>
    <row r="68" spans="1:5" x14ac:dyDescent="0.25">
      <c r="A68" s="6" t="s">
        <v>24</v>
      </c>
      <c r="B68" s="1" t="s">
        <v>34</v>
      </c>
      <c r="C68" s="34"/>
      <c r="D68" s="35">
        <v>0</v>
      </c>
      <c r="E68" s="34"/>
    </row>
    <row r="69" spans="1:5" x14ac:dyDescent="0.25">
      <c r="A69" s="6" t="s">
        <v>25</v>
      </c>
      <c r="B69" s="1" t="s">
        <v>36</v>
      </c>
      <c r="C69" s="34"/>
      <c r="D69" s="35">
        <f t="shared" ref="D69:D119" si="12">(E69-C69)</f>
        <v>0</v>
      </c>
      <c r="E69" s="34"/>
    </row>
    <row r="70" spans="1:5" x14ac:dyDescent="0.25">
      <c r="A70" s="6" t="s">
        <v>27</v>
      </c>
      <c r="B70" s="1" t="s">
        <v>44</v>
      </c>
      <c r="C70" s="34"/>
      <c r="D70" s="35">
        <f t="shared" si="12"/>
        <v>0</v>
      </c>
      <c r="E70" s="34"/>
    </row>
    <row r="71" spans="1:5" x14ac:dyDescent="0.25">
      <c r="A71" s="6" t="s">
        <v>28</v>
      </c>
      <c r="B71" s="1" t="s">
        <v>38</v>
      </c>
      <c r="C71" s="34"/>
      <c r="D71" s="35">
        <v>0</v>
      </c>
      <c r="E71" s="34"/>
    </row>
    <row r="72" spans="1:5" x14ac:dyDescent="0.25">
      <c r="A72" s="6" t="s">
        <v>30</v>
      </c>
      <c r="B72" s="1" t="s">
        <v>39</v>
      </c>
      <c r="C72" s="34"/>
      <c r="D72" s="35">
        <f t="shared" si="12"/>
        <v>0</v>
      </c>
      <c r="E72" s="34"/>
    </row>
    <row r="73" spans="1:5" x14ac:dyDescent="0.25">
      <c r="A73" s="14" t="s">
        <v>18</v>
      </c>
      <c r="B73" s="15" t="s">
        <v>19</v>
      </c>
      <c r="C73" s="23"/>
      <c r="D73" s="23">
        <f t="shared" si="12"/>
        <v>0</v>
      </c>
      <c r="E73" s="23"/>
    </row>
    <row r="74" spans="1:5" x14ac:dyDescent="0.25">
      <c r="A74" s="17" t="s">
        <v>14</v>
      </c>
      <c r="B74" s="1" t="s">
        <v>15</v>
      </c>
      <c r="C74" s="31">
        <f>C75+C76+C77+C78+C79</f>
        <v>330816</v>
      </c>
      <c r="D74" s="31">
        <f t="shared" ref="D74:E74" si="13">D75+D76+D77+D78+D79</f>
        <v>-87200</v>
      </c>
      <c r="E74" s="31">
        <f t="shared" si="13"/>
        <v>243616</v>
      </c>
    </row>
    <row r="75" spans="1:5" x14ac:dyDescent="0.25">
      <c r="A75" s="6" t="s">
        <v>14</v>
      </c>
      <c r="B75" s="1" t="s">
        <v>35</v>
      </c>
      <c r="C75" s="25">
        <v>87601</v>
      </c>
      <c r="D75" s="32">
        <v>-20000</v>
      </c>
      <c r="E75" s="33">
        <f>+C75+D75</f>
        <v>67601</v>
      </c>
    </row>
    <row r="76" spans="1:5" x14ac:dyDescent="0.25">
      <c r="A76" s="6" t="s">
        <v>24</v>
      </c>
      <c r="B76" s="1" t="s">
        <v>34</v>
      </c>
      <c r="C76" s="25">
        <v>215627</v>
      </c>
      <c r="D76" s="32">
        <v>-70000</v>
      </c>
      <c r="E76" s="33">
        <f t="shared" ref="E76:E79" si="14">+C76+D76</f>
        <v>145627</v>
      </c>
    </row>
    <row r="77" spans="1:5" x14ac:dyDescent="0.25">
      <c r="A77" s="6" t="s">
        <v>25</v>
      </c>
      <c r="B77" s="1" t="s">
        <v>36</v>
      </c>
      <c r="C77" s="25">
        <v>432</v>
      </c>
      <c r="D77" s="32">
        <v>-200</v>
      </c>
      <c r="E77" s="33">
        <f t="shared" si="14"/>
        <v>232</v>
      </c>
    </row>
    <row r="78" spans="1:5" x14ac:dyDescent="0.25">
      <c r="A78" s="6" t="s">
        <v>29</v>
      </c>
      <c r="B78" s="1" t="s">
        <v>41</v>
      </c>
      <c r="C78" s="25">
        <v>9291</v>
      </c>
      <c r="D78" s="32">
        <v>-4000</v>
      </c>
      <c r="E78" s="33">
        <f t="shared" si="14"/>
        <v>5291</v>
      </c>
    </row>
    <row r="79" spans="1:5" x14ac:dyDescent="0.25">
      <c r="A79" s="6" t="s">
        <v>28</v>
      </c>
      <c r="B79" s="1" t="s">
        <v>38</v>
      </c>
      <c r="C79" s="25">
        <v>17865</v>
      </c>
      <c r="D79" s="32">
        <v>7000</v>
      </c>
      <c r="E79" s="33">
        <f t="shared" si="14"/>
        <v>24865</v>
      </c>
    </row>
    <row r="80" spans="1:5" x14ac:dyDescent="0.25">
      <c r="A80" s="17" t="s">
        <v>8</v>
      </c>
      <c r="B80" s="1" t="s">
        <v>9</v>
      </c>
      <c r="C80" s="25">
        <f>+C81+C82+C84+C83+C86</f>
        <v>3989044</v>
      </c>
      <c r="D80" s="34">
        <f t="shared" ref="D80:E80" si="15">+D81+D82+D84+D83+D86</f>
        <v>-68819</v>
      </c>
      <c r="E80" s="34">
        <f t="shared" si="15"/>
        <v>3920225</v>
      </c>
    </row>
    <row r="81" spans="1:5" x14ac:dyDescent="0.25">
      <c r="A81" s="6" t="s">
        <v>14</v>
      </c>
      <c r="B81" s="1" t="s">
        <v>35</v>
      </c>
      <c r="C81" s="25">
        <v>2450000</v>
      </c>
      <c r="D81" s="35">
        <f>+E81-C81</f>
        <v>-199672</v>
      </c>
      <c r="E81" s="34">
        <v>2250328</v>
      </c>
    </row>
    <row r="82" spans="1:5" x14ac:dyDescent="0.25">
      <c r="A82" s="6" t="s">
        <v>24</v>
      </c>
      <c r="B82" s="1" t="s">
        <v>34</v>
      </c>
      <c r="C82" s="25">
        <v>1320194</v>
      </c>
      <c r="D82" s="35">
        <f>+E82-C82</f>
        <v>130253</v>
      </c>
      <c r="E82" s="34">
        <f>1450447</f>
        <v>1450447</v>
      </c>
    </row>
    <row r="83" spans="1:5" x14ac:dyDescent="0.25">
      <c r="A83" s="6" t="s">
        <v>25</v>
      </c>
      <c r="B83" s="1" t="s">
        <v>36</v>
      </c>
      <c r="C83" s="25">
        <v>5200</v>
      </c>
      <c r="D83" s="35">
        <f>+E83-C83</f>
        <v>600</v>
      </c>
      <c r="E83" s="34">
        <v>5800</v>
      </c>
    </row>
    <row r="84" spans="1:5" x14ac:dyDescent="0.25">
      <c r="A84" s="6">
        <v>36</v>
      </c>
      <c r="B84" s="1" t="s">
        <v>40</v>
      </c>
      <c r="C84" s="25">
        <v>6650</v>
      </c>
      <c r="D84" s="35">
        <f>+E84-C84</f>
        <v>0</v>
      </c>
      <c r="E84" s="34">
        <v>6650</v>
      </c>
    </row>
    <row r="85" spans="1:5" x14ac:dyDescent="0.25">
      <c r="A85" s="6">
        <v>41</v>
      </c>
      <c r="B85" s="1" t="s">
        <v>44</v>
      </c>
      <c r="C85" s="25"/>
      <c r="D85" s="35"/>
      <c r="E85" s="34"/>
    </row>
    <row r="86" spans="1:5" x14ac:dyDescent="0.25">
      <c r="A86" s="6" t="s">
        <v>28</v>
      </c>
      <c r="B86" s="1" t="s">
        <v>38</v>
      </c>
      <c r="C86" s="25">
        <v>207000</v>
      </c>
      <c r="D86" s="35"/>
      <c r="E86" s="34">
        <v>207000</v>
      </c>
    </row>
    <row r="87" spans="1:5" x14ac:dyDescent="0.25">
      <c r="A87" s="18">
        <v>51</v>
      </c>
      <c r="B87" s="1" t="s">
        <v>11</v>
      </c>
      <c r="C87" s="26"/>
      <c r="D87" s="26"/>
      <c r="E87" s="25"/>
    </row>
    <row r="88" spans="1:5" x14ac:dyDescent="0.25">
      <c r="A88" s="6" t="s">
        <v>14</v>
      </c>
      <c r="B88" s="1" t="s">
        <v>35</v>
      </c>
      <c r="C88" s="26"/>
      <c r="D88" s="26"/>
      <c r="E88" s="25"/>
    </row>
    <row r="89" spans="1:5" x14ac:dyDescent="0.25">
      <c r="A89" s="6">
        <v>32</v>
      </c>
      <c r="B89" s="1" t="s">
        <v>34</v>
      </c>
      <c r="C89" s="26"/>
      <c r="D89" s="26"/>
      <c r="E89" s="25"/>
    </row>
    <row r="90" spans="1:5" x14ac:dyDescent="0.25">
      <c r="A90" s="6">
        <v>34</v>
      </c>
      <c r="B90" s="1" t="s">
        <v>36</v>
      </c>
      <c r="C90" s="26"/>
      <c r="D90" s="26"/>
      <c r="E90" s="25"/>
    </row>
    <row r="91" spans="1:5" x14ac:dyDescent="0.25">
      <c r="A91" s="6" t="s">
        <v>28</v>
      </c>
      <c r="B91" s="1" t="s">
        <v>38</v>
      </c>
      <c r="C91" s="26"/>
      <c r="D91" s="26"/>
      <c r="E91" s="25"/>
    </row>
    <row r="92" spans="1:5" x14ac:dyDescent="0.25">
      <c r="A92" s="17" t="s">
        <v>43</v>
      </c>
      <c r="B92" s="1" t="s">
        <v>12</v>
      </c>
      <c r="C92" s="32">
        <f>+C93+C94+C96+C97</f>
        <v>664883</v>
      </c>
      <c r="D92" s="32">
        <f t="shared" ref="D92:E92" si="16">+D93+D94+D96+D97</f>
        <v>274412</v>
      </c>
      <c r="E92" s="32">
        <f t="shared" si="16"/>
        <v>939295</v>
      </c>
    </row>
    <row r="93" spans="1:5" x14ac:dyDescent="0.25">
      <c r="A93" s="6" t="s">
        <v>14</v>
      </c>
      <c r="B93" s="1" t="s">
        <v>35</v>
      </c>
      <c r="C93" s="33">
        <v>394377</v>
      </c>
      <c r="D93" s="32">
        <f>+E93-C93</f>
        <v>-38520</v>
      </c>
      <c r="E93" s="33">
        <v>355857</v>
      </c>
    </row>
    <row r="94" spans="1:5" x14ac:dyDescent="0.25">
      <c r="A94" s="6" t="s">
        <v>24</v>
      </c>
      <c r="B94" s="1" t="s">
        <v>34</v>
      </c>
      <c r="C94" s="33">
        <v>224290</v>
      </c>
      <c r="D94" s="32">
        <f>+E94-C94</f>
        <v>230710</v>
      </c>
      <c r="E94" s="33">
        <v>455000</v>
      </c>
    </row>
    <row r="95" spans="1:5" x14ac:dyDescent="0.25">
      <c r="A95" s="6">
        <v>34</v>
      </c>
      <c r="B95" s="19" t="s">
        <v>36</v>
      </c>
      <c r="C95" s="33"/>
      <c r="D95" s="32">
        <v>150</v>
      </c>
      <c r="E95" s="33">
        <v>150</v>
      </c>
    </row>
    <row r="96" spans="1:5" x14ac:dyDescent="0.25">
      <c r="A96" s="6">
        <v>42</v>
      </c>
      <c r="B96" s="1" t="s">
        <v>38</v>
      </c>
      <c r="C96" s="33">
        <v>28438</v>
      </c>
      <c r="D96" s="32">
        <v>100000</v>
      </c>
      <c r="E96" s="33">
        <f>+D96+C96</f>
        <v>128438</v>
      </c>
    </row>
    <row r="97" spans="1:5" x14ac:dyDescent="0.25">
      <c r="A97" s="6">
        <v>45</v>
      </c>
      <c r="B97" s="1" t="s">
        <v>39</v>
      </c>
      <c r="C97" s="33">
        <v>17778</v>
      </c>
      <c r="D97" s="32">
        <v>-17778</v>
      </c>
      <c r="E97" s="33">
        <v>0</v>
      </c>
    </row>
    <row r="98" spans="1:5" x14ac:dyDescent="0.25">
      <c r="A98" s="17" t="s">
        <v>45</v>
      </c>
      <c r="B98" s="1" t="s">
        <v>13</v>
      </c>
      <c r="C98" s="25">
        <f>SUM(C99:C102)</f>
        <v>61992</v>
      </c>
      <c r="D98" s="25">
        <f t="shared" ref="D98:E98" si="17">SUM(D99:D102)</f>
        <v>-20000</v>
      </c>
      <c r="E98" s="25">
        <f t="shared" si="17"/>
        <v>41992</v>
      </c>
    </row>
    <row r="99" spans="1:5" x14ac:dyDescent="0.25">
      <c r="A99" s="6" t="s">
        <v>14</v>
      </c>
      <c r="B99" s="1" t="s">
        <v>35</v>
      </c>
      <c r="C99" s="25"/>
      <c r="D99" s="26"/>
      <c r="E99" s="25"/>
    </row>
    <row r="100" spans="1:5" x14ac:dyDescent="0.25">
      <c r="A100" s="6" t="s">
        <v>24</v>
      </c>
      <c r="B100" s="1" t="s">
        <v>34</v>
      </c>
      <c r="C100" s="25">
        <v>61992</v>
      </c>
      <c r="D100" s="26">
        <v>-20000</v>
      </c>
      <c r="E100" s="25">
        <f>+C100+D100</f>
        <v>41992</v>
      </c>
    </row>
    <row r="101" spans="1:5" x14ac:dyDescent="0.25">
      <c r="A101" s="6" t="s">
        <v>25</v>
      </c>
      <c r="B101" s="1" t="s">
        <v>36</v>
      </c>
      <c r="C101" s="25"/>
      <c r="D101" s="26"/>
      <c r="E101" s="25"/>
    </row>
    <row r="102" spans="1:5" ht="17.25" customHeight="1" x14ac:dyDescent="0.25">
      <c r="A102" s="6">
        <v>42</v>
      </c>
      <c r="B102" s="1" t="s">
        <v>38</v>
      </c>
      <c r="C102" s="25"/>
      <c r="D102" s="26"/>
      <c r="E102" s="25"/>
    </row>
    <row r="103" spans="1:5" x14ac:dyDescent="0.25">
      <c r="A103" s="14" t="s">
        <v>50</v>
      </c>
      <c r="B103" s="15" t="s">
        <v>21</v>
      </c>
      <c r="C103" s="23"/>
      <c r="D103" s="23">
        <f t="shared" si="12"/>
        <v>0</v>
      </c>
      <c r="E103" s="23"/>
    </row>
    <row r="104" spans="1:5" x14ac:dyDescent="0.25">
      <c r="A104" s="17" t="s">
        <v>51</v>
      </c>
      <c r="B104" s="1" t="s">
        <v>3</v>
      </c>
      <c r="C104" s="21"/>
      <c r="D104" s="21">
        <f t="shared" si="12"/>
        <v>0</v>
      </c>
      <c r="E104" s="3"/>
    </row>
    <row r="105" spans="1:5" x14ac:dyDescent="0.25">
      <c r="A105" s="6" t="s">
        <v>14</v>
      </c>
      <c r="B105" s="1" t="s">
        <v>35</v>
      </c>
      <c r="C105" s="21"/>
      <c r="D105" s="21">
        <f t="shared" si="12"/>
        <v>0</v>
      </c>
      <c r="E105" s="3"/>
    </row>
    <row r="106" spans="1:5" x14ac:dyDescent="0.25">
      <c r="A106" s="6" t="s">
        <v>24</v>
      </c>
      <c r="B106" s="1" t="s">
        <v>34</v>
      </c>
      <c r="C106" s="21"/>
      <c r="D106" s="21">
        <f t="shared" si="12"/>
        <v>0</v>
      </c>
      <c r="E106" s="3"/>
    </row>
    <row r="107" spans="1:5" x14ac:dyDescent="0.25">
      <c r="A107" s="6">
        <v>34</v>
      </c>
      <c r="B107" s="1" t="s">
        <v>36</v>
      </c>
      <c r="C107" s="21"/>
      <c r="D107" s="21">
        <f t="shared" si="12"/>
        <v>0</v>
      </c>
      <c r="E107" s="3"/>
    </row>
    <row r="108" spans="1:5" x14ac:dyDescent="0.25">
      <c r="A108" s="6" t="s">
        <v>32</v>
      </c>
      <c r="B108" s="1" t="s">
        <v>42</v>
      </c>
      <c r="C108" s="21"/>
      <c r="D108" s="21">
        <f t="shared" si="12"/>
        <v>0</v>
      </c>
      <c r="E108" s="3"/>
    </row>
    <row r="109" spans="1:5" x14ac:dyDescent="0.25">
      <c r="A109" s="6" t="s">
        <v>31</v>
      </c>
      <c r="B109" s="1" t="s">
        <v>40</v>
      </c>
      <c r="C109" s="21"/>
      <c r="D109" s="21">
        <f t="shared" si="12"/>
        <v>0</v>
      </c>
      <c r="E109" s="3"/>
    </row>
    <row r="110" spans="1:5" x14ac:dyDescent="0.25">
      <c r="A110" s="6" t="s">
        <v>29</v>
      </c>
      <c r="B110" s="1" t="s">
        <v>41</v>
      </c>
      <c r="C110" s="21"/>
      <c r="D110" s="21">
        <f t="shared" si="12"/>
        <v>0</v>
      </c>
      <c r="E110" s="3"/>
    </row>
    <row r="111" spans="1:5" x14ac:dyDescent="0.25">
      <c r="A111" s="6" t="s">
        <v>28</v>
      </c>
      <c r="B111" s="1" t="s">
        <v>38</v>
      </c>
      <c r="C111" s="21"/>
      <c r="D111" s="21">
        <f t="shared" si="12"/>
        <v>0</v>
      </c>
      <c r="E111" s="3"/>
    </row>
    <row r="112" spans="1:5" x14ac:dyDescent="0.25">
      <c r="A112" s="17" t="s">
        <v>52</v>
      </c>
      <c r="B112" s="1" t="s">
        <v>53</v>
      </c>
      <c r="C112" s="21"/>
      <c r="D112" s="21">
        <f t="shared" si="12"/>
        <v>0</v>
      </c>
      <c r="E112" s="3"/>
    </row>
    <row r="113" spans="1:5" x14ac:dyDescent="0.25">
      <c r="A113" s="6" t="s">
        <v>14</v>
      </c>
      <c r="B113" s="1" t="s">
        <v>35</v>
      </c>
      <c r="C113" s="21"/>
      <c r="D113" s="21">
        <f t="shared" si="12"/>
        <v>0</v>
      </c>
      <c r="E113" s="3"/>
    </row>
    <row r="114" spans="1:5" x14ac:dyDescent="0.25">
      <c r="A114" s="6" t="s">
        <v>24</v>
      </c>
      <c r="B114" s="1" t="s">
        <v>34</v>
      </c>
      <c r="C114" s="21"/>
      <c r="D114" s="21">
        <f t="shared" si="12"/>
        <v>0</v>
      </c>
      <c r="E114" s="3"/>
    </row>
    <row r="115" spans="1:5" x14ac:dyDescent="0.25">
      <c r="A115" s="6">
        <v>34</v>
      </c>
      <c r="B115" s="1" t="s">
        <v>36</v>
      </c>
      <c r="C115" s="21"/>
      <c r="D115" s="21">
        <f t="shared" si="12"/>
        <v>0</v>
      </c>
      <c r="E115" s="3"/>
    </row>
    <row r="116" spans="1:5" x14ac:dyDescent="0.25">
      <c r="A116" s="6" t="s">
        <v>32</v>
      </c>
      <c r="B116" s="1" t="s">
        <v>42</v>
      </c>
      <c r="C116" s="21"/>
      <c r="D116" s="21">
        <f t="shared" si="12"/>
        <v>0</v>
      </c>
      <c r="E116" s="3"/>
    </row>
    <row r="117" spans="1:5" x14ac:dyDescent="0.25">
      <c r="A117" s="6" t="s">
        <v>31</v>
      </c>
      <c r="B117" s="1" t="s">
        <v>40</v>
      </c>
      <c r="C117" s="21"/>
      <c r="D117" s="21">
        <f t="shared" si="12"/>
        <v>0</v>
      </c>
      <c r="E117" s="3"/>
    </row>
    <row r="118" spans="1:5" x14ac:dyDescent="0.25">
      <c r="A118" s="6" t="s">
        <v>29</v>
      </c>
      <c r="B118" s="1" t="s">
        <v>41</v>
      </c>
      <c r="C118" s="21"/>
      <c r="D118" s="21">
        <f t="shared" si="12"/>
        <v>0</v>
      </c>
      <c r="E118" s="3"/>
    </row>
    <row r="119" spans="1:5" x14ac:dyDescent="0.25">
      <c r="A119" s="6" t="s">
        <v>28</v>
      </c>
      <c r="B119" s="1" t="s">
        <v>38</v>
      </c>
      <c r="C119" s="21"/>
      <c r="D119" s="21">
        <f t="shared" si="12"/>
        <v>0</v>
      </c>
      <c r="E119" s="3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POSEBNI DIO REBALANSA FP 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Jurica Kraljević</cp:lastModifiedBy>
  <cp:lastPrinted>2025-12-17T15:20:14Z</cp:lastPrinted>
  <dcterms:created xsi:type="dcterms:W3CDTF">2022-10-31T10:11:38Z</dcterms:created>
  <dcterms:modified xsi:type="dcterms:W3CDTF">2025-12-17T15:33:29Z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